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EA965588-3885-4888-834D-47407E141830}" xr6:coauthVersionLast="47" xr6:coauthVersionMax="47" xr10:uidLastSave="{00000000-0000-0000-0000-000000000000}"/>
  <bookViews>
    <workbookView xWindow="-120" yWindow="-120" windowWidth="21840" windowHeight="13140" activeTab="1" xr2:uid="{0A5E49F4-7B2F-4F17-AC7F-FC1F14B6755B}"/>
  </bookViews>
  <sheets>
    <sheet name="Q1" sheetId="1" r:id="rId1"/>
    <sheet name="Q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3" l="1"/>
  <c r="D20" i="3"/>
  <c r="D21" i="3"/>
  <c r="D19" i="3"/>
  <c r="C20" i="3"/>
  <c r="C21" i="3"/>
  <c r="C22" i="3"/>
  <c r="C19" i="3"/>
  <c r="C10" i="3"/>
  <c r="C9" i="3"/>
  <c r="C8" i="3"/>
  <c r="C7" i="3"/>
  <c r="C13" i="3"/>
  <c r="C17" i="1"/>
  <c r="C16" i="1"/>
  <c r="C12" i="1"/>
  <c r="C8" i="1"/>
  <c r="C3" i="1"/>
  <c r="C2" i="1"/>
</calcChain>
</file>

<file path=xl/sharedStrings.xml><?xml version="1.0" encoding="utf-8"?>
<sst xmlns="http://schemas.openxmlformats.org/spreadsheetml/2006/main" count="37" uniqueCount="37">
  <si>
    <t>d Afélio [m]</t>
  </si>
  <si>
    <t>d Periélio [m]</t>
  </si>
  <si>
    <t>T Sol [K]</t>
  </si>
  <si>
    <t>σ (Constante Stephan Boltzman)</t>
  </si>
  <si>
    <t>Raio do sol [m]</t>
  </si>
  <si>
    <t>Area do sol [m^2]</t>
  </si>
  <si>
    <t>P [W]</t>
  </si>
  <si>
    <r>
      <t>irradiancia no topo da atmosfera: P / 4*</t>
    </r>
    <r>
      <rPr>
        <sz val="11"/>
        <color theme="1"/>
        <rFont val="Calibri"/>
        <family val="2"/>
      </rPr>
      <t>π</t>
    </r>
    <r>
      <rPr>
        <sz val="8.8000000000000007"/>
        <color theme="1"/>
        <rFont val="Calibri"/>
        <family val="2"/>
      </rPr>
      <t>*D^2</t>
    </r>
  </si>
  <si>
    <t>S, Periélio [w/m2]</t>
  </si>
  <si>
    <t>S, Afélio [w/m2]</t>
  </si>
  <si>
    <t>Dia Juliano Solesticio Verão</t>
  </si>
  <si>
    <t>Dia Juliano Solesticio Inverno</t>
  </si>
  <si>
    <t>21 Junho</t>
  </si>
  <si>
    <t>21 Dezembro</t>
  </si>
  <si>
    <t>Declinação Solesticio Verão [graus]</t>
  </si>
  <si>
    <t>Declinação Solesticio Inverno [graus]</t>
  </si>
  <si>
    <t>Hora Solar</t>
  </si>
  <si>
    <t>(enunciado)</t>
  </si>
  <si>
    <t>Latitude Lisboa [graus]</t>
  </si>
  <si>
    <t>Latitude Maputo [graus]</t>
  </si>
  <si>
    <t>Solesticio Verão</t>
  </si>
  <si>
    <t>Solesticio Inverno</t>
  </si>
  <si>
    <t>Dia Juliano Equinócio Março</t>
  </si>
  <si>
    <t>Dia Juliano Equinócio Stembro</t>
  </si>
  <si>
    <t>Declinação Equinócio Março [graus]</t>
  </si>
  <si>
    <t>Declinação Equinócio Setembro [graus]</t>
  </si>
  <si>
    <t>23 Setembro</t>
  </si>
  <si>
    <t>22 Março;</t>
  </si>
  <si>
    <t>Equinocio Março</t>
  </si>
  <si>
    <t>Equinocio Setembro</t>
  </si>
  <si>
    <t>Lisboa</t>
  </si>
  <si>
    <t>Maputo</t>
  </si>
  <si>
    <t>Dia</t>
  </si>
  <si>
    <t>Local</t>
  </si>
  <si>
    <t>Lei Stephan Boltzman: P = A * σ * T^4 (Potencia radiativa emitida pelo sol)</t>
  </si>
  <si>
    <r>
      <t>Nota: Estes cáclulos para a declinação são feitos aqui apenas para exemplificar a implementação da formula no Excel. A declinação nos solesticios e equinicios é por definição 23.45</t>
    </r>
    <r>
      <rPr>
        <sz val="9"/>
        <color theme="1" tint="0.499984740745262"/>
        <rFont val="Calibri"/>
        <family val="2"/>
      </rPr>
      <t>˚</t>
    </r>
    <r>
      <rPr>
        <sz val="9"/>
        <color theme="1" tint="0.499984740745262"/>
        <rFont val="Calibri"/>
        <family val="2"/>
        <scheme val="minor"/>
      </rPr>
      <t>/-23.45˚ e 0˚</t>
    </r>
  </si>
  <si>
    <t>Altura Solar [graus]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</si>
</sst>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.8000000000000007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</font>
    <font>
      <sz val="11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1" fontId="0" fillId="0" borderId="3" xfId="0" applyNumberFormat="1" applyBorder="1" applyAlignment="1">
      <alignment horizontal="center" vertical="center"/>
    </xf>
    <xf numFmtId="11" fontId="0" fillId="0" borderId="8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/>
    <xf numFmtId="0" fontId="3" fillId="2" borderId="1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2</xdr:col>
      <xdr:colOff>11906</xdr:colOff>
      <xdr:row>18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FA4B920-BB24-1B68-E8EC-C2BA7AA0EB9B}"/>
            </a:ext>
          </a:extLst>
        </xdr:cNvPr>
        <xdr:cNvCxnSpPr/>
      </xdr:nvCxnSpPr>
      <xdr:spPr>
        <a:xfrm>
          <a:off x="607219" y="3048000"/>
          <a:ext cx="2714625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54E08-BD04-4585-9FC3-8D9A08828EF2}">
  <dimension ref="B2:C17"/>
  <sheetViews>
    <sheetView zoomScale="80" zoomScaleNormal="80" workbookViewId="0">
      <selection activeCell="L14" sqref="L14"/>
    </sheetView>
  </sheetViews>
  <sheetFormatPr defaultRowHeight="15" x14ac:dyDescent="0.25"/>
  <cols>
    <col min="2" max="2" width="54.42578125" style="1" customWidth="1"/>
    <col min="3" max="3" width="23" style="1" customWidth="1"/>
  </cols>
  <sheetData>
    <row r="2" spans="2:3" x14ac:dyDescent="0.25">
      <c r="B2" s="3" t="s">
        <v>1</v>
      </c>
      <c r="C2" s="18">
        <f>147000000 * 1000</f>
        <v>147000000000</v>
      </c>
    </row>
    <row r="3" spans="2:3" x14ac:dyDescent="0.25">
      <c r="B3" s="8" t="s">
        <v>0</v>
      </c>
      <c r="C3" s="19">
        <f>152000000 * 1000</f>
        <v>152000000000</v>
      </c>
    </row>
    <row r="5" spans="2:3" x14ac:dyDescent="0.25">
      <c r="B5" s="3" t="s">
        <v>2</v>
      </c>
      <c r="C5" s="5">
        <v>5778</v>
      </c>
    </row>
    <row r="6" spans="2:3" x14ac:dyDescent="0.25">
      <c r="B6" s="20" t="s">
        <v>3</v>
      </c>
      <c r="C6" s="21">
        <v>5.6699999999999998E-8</v>
      </c>
    </row>
    <row r="7" spans="2:3" x14ac:dyDescent="0.25">
      <c r="B7" s="6" t="s">
        <v>4</v>
      </c>
      <c r="C7" s="21">
        <v>693300000</v>
      </c>
    </row>
    <row r="8" spans="2:3" x14ac:dyDescent="0.25">
      <c r="B8" s="8" t="s">
        <v>5</v>
      </c>
      <c r="C8" s="19">
        <f>4*PI()*C7^2</f>
        <v>6.0402131490501837E+18</v>
      </c>
    </row>
    <row r="10" spans="2:3" x14ac:dyDescent="0.25">
      <c r="B10" s="33" t="s">
        <v>34</v>
      </c>
      <c r="C10" s="34"/>
    </row>
    <row r="11" spans="2:3" x14ac:dyDescent="0.25">
      <c r="B11" s="6"/>
      <c r="C11" s="7"/>
    </row>
    <row r="12" spans="2:3" x14ac:dyDescent="0.25">
      <c r="B12" s="8" t="s">
        <v>6</v>
      </c>
      <c r="C12" s="19">
        <f>C8*C6*C5^4</f>
        <v>3.817204906176245E+26</v>
      </c>
    </row>
    <row r="14" spans="2:3" x14ac:dyDescent="0.25">
      <c r="B14" s="33" t="s">
        <v>7</v>
      </c>
      <c r="C14" s="34"/>
    </row>
    <row r="15" spans="2:3" x14ac:dyDescent="0.25">
      <c r="B15" s="6"/>
      <c r="C15" s="7"/>
    </row>
    <row r="16" spans="2:3" x14ac:dyDescent="0.25">
      <c r="B16" s="6" t="s">
        <v>8</v>
      </c>
      <c r="C16" s="22">
        <f xml:space="preserve"> $C$12 / (4*PI()*C2^2)</f>
        <v>1405.7268490272202</v>
      </c>
    </row>
    <row r="17" spans="2:3" x14ac:dyDescent="0.25">
      <c r="B17" s="8" t="s">
        <v>9</v>
      </c>
      <c r="C17" s="23">
        <f xml:space="preserve"> $C$12 / (4*PI()*C3^2)</f>
        <v>1314.7659054981475</v>
      </c>
    </row>
  </sheetData>
  <mergeCells count="2">
    <mergeCell ref="B10:C10"/>
    <mergeCell ref="B14:C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3967B-0D50-4142-9406-3609692FC1D3}">
  <dimension ref="B2:I22"/>
  <sheetViews>
    <sheetView tabSelected="1" zoomScale="80" zoomScaleNormal="80" workbookViewId="0">
      <selection activeCell="B17" sqref="B17"/>
    </sheetView>
  </sheetViews>
  <sheetFormatPr defaultRowHeight="15" x14ac:dyDescent="0.25"/>
  <cols>
    <col min="2" max="2" width="40.5703125" bestFit="1" customWidth="1"/>
    <col min="3" max="3" width="28" style="1" customWidth="1"/>
    <col min="4" max="4" width="31.7109375" bestFit="1" customWidth="1"/>
  </cols>
  <sheetData>
    <row r="2" spans="2:9" x14ac:dyDescent="0.25">
      <c r="B2" s="3" t="s">
        <v>10</v>
      </c>
      <c r="C2" s="4">
        <v>172</v>
      </c>
      <c r="D2" s="24" t="s">
        <v>12</v>
      </c>
      <c r="E2" s="27"/>
      <c r="F2" s="27"/>
      <c r="G2" s="27"/>
      <c r="H2" s="27"/>
      <c r="I2" s="27"/>
    </row>
    <row r="3" spans="2:9" x14ac:dyDescent="0.25">
      <c r="B3" s="6" t="s">
        <v>11</v>
      </c>
      <c r="C3" s="2">
        <v>355</v>
      </c>
      <c r="D3" s="25" t="s">
        <v>13</v>
      </c>
      <c r="E3" s="27"/>
      <c r="F3" s="27"/>
      <c r="G3" s="27"/>
      <c r="H3" s="27"/>
      <c r="I3" s="27"/>
    </row>
    <row r="4" spans="2:9" x14ac:dyDescent="0.25">
      <c r="B4" s="6" t="s">
        <v>22</v>
      </c>
      <c r="C4" s="2">
        <v>81</v>
      </c>
      <c r="D4" s="25" t="s">
        <v>27</v>
      </c>
      <c r="E4" s="27"/>
      <c r="F4" s="27"/>
      <c r="G4" s="27"/>
      <c r="H4" s="27"/>
      <c r="I4" s="27"/>
    </row>
    <row r="5" spans="2:9" x14ac:dyDescent="0.25">
      <c r="B5" s="8" t="s">
        <v>23</v>
      </c>
      <c r="C5" s="9">
        <v>264</v>
      </c>
      <c r="D5" s="26" t="s">
        <v>26</v>
      </c>
      <c r="E5" s="27"/>
      <c r="F5" s="27"/>
      <c r="G5" s="27"/>
      <c r="H5" s="27"/>
      <c r="I5" s="27"/>
    </row>
    <row r="6" spans="2:9" x14ac:dyDescent="0.25">
      <c r="D6" s="27"/>
      <c r="E6" s="27"/>
      <c r="F6" s="27"/>
      <c r="G6" s="27"/>
      <c r="H6" s="27"/>
      <c r="I6" s="27"/>
    </row>
    <row r="7" spans="2:9" ht="15" customHeight="1" x14ac:dyDescent="0.25">
      <c r="B7" s="3" t="s">
        <v>14</v>
      </c>
      <c r="C7" s="12">
        <f>23.45*SIN(2*PI()*((284+C2)/365))</f>
        <v>23.449782846813658</v>
      </c>
      <c r="D7" s="38" t="s">
        <v>35</v>
      </c>
      <c r="E7" s="38"/>
      <c r="F7" s="38"/>
      <c r="G7" s="38"/>
      <c r="H7" s="38"/>
      <c r="I7" s="39"/>
    </row>
    <row r="8" spans="2:9" x14ac:dyDescent="0.25">
      <c r="B8" s="6" t="s">
        <v>15</v>
      </c>
      <c r="C8" s="13">
        <f>23.45*SIN(2*PI()*((284+C3)/365))</f>
        <v>-23.449782846813658</v>
      </c>
      <c r="D8" s="40"/>
      <c r="E8" s="40"/>
      <c r="F8" s="40"/>
      <c r="G8" s="40"/>
      <c r="H8" s="40"/>
      <c r="I8" s="41"/>
    </row>
    <row r="9" spans="2:9" x14ac:dyDescent="0.25">
      <c r="B9" s="6" t="s">
        <v>24</v>
      </c>
      <c r="C9" s="13">
        <f>23.45*SIN(2*PI()*((284+C4)/365))</f>
        <v>-5.7459462535214278E-15</v>
      </c>
      <c r="D9" s="40"/>
      <c r="E9" s="40"/>
      <c r="F9" s="40"/>
      <c r="G9" s="40"/>
      <c r="H9" s="40"/>
      <c r="I9" s="41"/>
    </row>
    <row r="10" spans="2:9" x14ac:dyDescent="0.25">
      <c r="B10" s="8" t="s">
        <v>25</v>
      </c>
      <c r="C10" s="14">
        <f>23.45*SIN(2*PI()*((284+C5)/365))</f>
        <v>-0.20183407703972808</v>
      </c>
      <c r="D10" s="42"/>
      <c r="E10" s="42"/>
      <c r="F10" s="42"/>
      <c r="G10" s="42"/>
      <c r="H10" s="42"/>
      <c r="I10" s="43"/>
    </row>
    <row r="11" spans="2:9" x14ac:dyDescent="0.25">
      <c r="D11" s="27"/>
      <c r="E11" s="27"/>
      <c r="F11" s="27"/>
      <c r="G11" s="27"/>
      <c r="H11" s="27"/>
      <c r="I11" s="27"/>
    </row>
    <row r="12" spans="2:9" x14ac:dyDescent="0.25">
      <c r="B12" s="3" t="s">
        <v>16</v>
      </c>
      <c r="C12" s="4">
        <v>12</v>
      </c>
      <c r="D12" s="35" t="s">
        <v>17</v>
      </c>
      <c r="E12" s="27"/>
      <c r="F12" s="27"/>
      <c r="G12" s="27"/>
      <c r="H12" s="27"/>
      <c r="I12" s="27"/>
    </row>
    <row r="13" spans="2:9" x14ac:dyDescent="0.25">
      <c r="B13" s="6" t="s">
        <v>18</v>
      </c>
      <c r="C13" s="2">
        <f>38.71</f>
        <v>38.71</v>
      </c>
      <c r="D13" s="36"/>
      <c r="E13" s="27"/>
      <c r="F13" s="27"/>
      <c r="G13" s="27"/>
      <c r="H13" s="27"/>
      <c r="I13" s="27"/>
    </row>
    <row r="14" spans="2:9" x14ac:dyDescent="0.25">
      <c r="B14" s="8" t="s">
        <v>19</v>
      </c>
      <c r="C14" s="9">
        <v>25.97</v>
      </c>
      <c r="D14" s="37"/>
      <c r="E14" s="27"/>
      <c r="F14" s="27"/>
      <c r="G14" s="27"/>
      <c r="H14" s="27"/>
      <c r="I14" s="27"/>
    </row>
    <row r="16" spans="2:9" x14ac:dyDescent="0.25">
      <c r="B16" s="44" t="s">
        <v>36</v>
      </c>
      <c r="C16" s="45"/>
      <c r="D16" s="46"/>
    </row>
    <row r="17" spans="2:4" x14ac:dyDescent="0.25">
      <c r="B17" s="28" t="s">
        <v>33</v>
      </c>
      <c r="C17" s="47" t="s">
        <v>30</v>
      </c>
      <c r="D17" s="47" t="s">
        <v>31</v>
      </c>
    </row>
    <row r="18" spans="2:4" x14ac:dyDescent="0.25">
      <c r="B18" s="29" t="s">
        <v>32</v>
      </c>
      <c r="C18" s="48"/>
      <c r="D18" s="48"/>
    </row>
    <row r="19" spans="2:4" x14ac:dyDescent="0.25">
      <c r="B19" s="30" t="s">
        <v>20</v>
      </c>
      <c r="C19" s="15">
        <f>DEGREES(ASIN(SIN(RADIANS($C$13))*SIN(RADIANS(C7))+COS(RADIANS($C$13))*COS(RADIANS(C7))*COS(RADIANS(15*($C$12-12)))))</f>
        <v>74.739782846813668</v>
      </c>
      <c r="D19" s="10">
        <f>DEGREES(ASIN(SIN(RADIANS($C$14))*SIN(RADIANS(C7))+COS(RADIANS($C$14))*COS(RADIANS(C7))*COS(RADIANS(15*($C$12-12)))))</f>
        <v>87.479782846813691</v>
      </c>
    </row>
    <row r="20" spans="2:4" x14ac:dyDescent="0.25">
      <c r="B20" s="31" t="s">
        <v>21</v>
      </c>
      <c r="C20" s="16">
        <f t="shared" ref="C20:C22" si="0">DEGREES(ASIN(SIN(RADIANS($C$13))*SIN(RADIANS(C8))+COS(RADIANS($C$13))*COS(RADIANS(C8))*COS(RADIANS(15*($C$12-12)))))</f>
        <v>27.840217153186337</v>
      </c>
      <c r="D20" s="10">
        <f t="shared" ref="D20:D21" si="1">DEGREES(ASIN(SIN(RADIANS($C$14))*SIN(RADIANS(C8))+COS(RADIANS($C$14))*COS(RADIANS(C8))*COS(RADIANS(15*($C$12-12)))))</f>
        <v>40.580217153186339</v>
      </c>
    </row>
    <row r="21" spans="2:4" x14ac:dyDescent="0.25">
      <c r="B21" s="31" t="s">
        <v>28</v>
      </c>
      <c r="C21" s="16">
        <f t="shared" si="0"/>
        <v>51.289999999999992</v>
      </c>
      <c r="D21" s="10">
        <f t="shared" si="1"/>
        <v>64.03</v>
      </c>
    </row>
    <row r="22" spans="2:4" x14ac:dyDescent="0.25">
      <c r="B22" s="32" t="s">
        <v>29</v>
      </c>
      <c r="C22" s="17">
        <f t="shared" si="0"/>
        <v>51.088165922960272</v>
      </c>
      <c r="D22" s="11">
        <f>DEGREES(ASIN(SIN(RADIANS($C$14))*SIN(RADIANS(C10))+COS(RADIANS($C$14))*COS(RADIANS(C10))*COS(RADIANS(15*($C$12-12)))))</f>
        <v>63.828165922960274</v>
      </c>
    </row>
  </sheetData>
  <mergeCells count="5">
    <mergeCell ref="D12:D14"/>
    <mergeCell ref="D7:I10"/>
    <mergeCell ref="B16:D16"/>
    <mergeCell ref="C17:C18"/>
    <mergeCell ref="D17:D1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aa419a3-e801-4e02-9bc7-a6a6c0c8f92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EDD9542731F5469A699ADEC389F432" ma:contentTypeVersion="7" ma:contentTypeDescription="Criar um novo documento." ma:contentTypeScope="" ma:versionID="3eb529ab30d7380c6b54910b9741e9f5">
  <xsd:schema xmlns:xsd="http://www.w3.org/2001/XMLSchema" xmlns:xs="http://www.w3.org/2001/XMLSchema" xmlns:p="http://schemas.microsoft.com/office/2006/metadata/properties" xmlns:ns3="3aa419a3-e801-4e02-9bc7-a6a6c0c8f921" xmlns:ns4="89f073e5-f2c7-4995-898b-a4831665c01e" targetNamespace="http://schemas.microsoft.com/office/2006/metadata/properties" ma:root="true" ma:fieldsID="0d186ecee4b827b337b6d822ebfec20f" ns3:_="" ns4:_="">
    <xsd:import namespace="3aa419a3-e801-4e02-9bc7-a6a6c0c8f921"/>
    <xsd:import namespace="89f073e5-f2c7-4995-898b-a4831665c0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419a3-e801-4e02-9bc7-a6a6c0c8f9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073e5-f2c7-4995-898b-a4831665c0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DF8DEA-F9BF-4ECF-B001-8830696A4129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aa419a3-e801-4e02-9bc7-a6a6c0c8f921"/>
    <ds:schemaRef ds:uri="http://purl.org/dc/elements/1.1/"/>
    <ds:schemaRef ds:uri="http://schemas.microsoft.com/office/2006/metadata/properties"/>
    <ds:schemaRef ds:uri="89f073e5-f2c7-4995-898b-a4831665c01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B86500-2617-4638-9246-0535846768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64D282-CE96-480C-A2DB-D1C050CCC4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a419a3-e801-4e02-9bc7-a6a6c0c8f921"/>
    <ds:schemaRef ds:uri="89f073e5-f2c7-4995-898b-a4831665c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</vt:lpstr>
      <vt:lpstr>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2023-03-01T17:32:23Z</dcterms:created>
  <dcterms:modified xsi:type="dcterms:W3CDTF">2023-03-03T11:23:52Z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0x010100F0EDD9542731F5469A699ADEC389F432</vt:lpwstr>
  </property>
</Properties>
</file>